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920" windowHeight="10470" activeTab="2"/>
  </bookViews>
  <sheets>
    <sheet name="Doplňk.čin.PO" sheetId="1" r:id="rId1"/>
    <sheet name="Hlavní čin. PO" sheetId="2" r:id="rId2"/>
    <sheet name="mzdy" sheetId="3" r:id="rId3"/>
  </sheets>
  <definedNames/>
  <calcPr fullCalcOnLoad="1"/>
</workbook>
</file>

<file path=xl/sharedStrings.xml><?xml version="1.0" encoding="utf-8"?>
<sst xmlns="http://schemas.openxmlformats.org/spreadsheetml/2006/main" count="156" uniqueCount="92">
  <si>
    <t>Organizace:  Divadlo na Vinohradech</t>
  </si>
  <si>
    <t xml:space="preserve">                Tabulka č. 5</t>
  </si>
  <si>
    <t>Doplňková činnost</t>
  </si>
  <si>
    <t>v tis. Kč</t>
  </si>
  <si>
    <t>Schv. rozp.</t>
  </si>
  <si>
    <t>Skutečnost</t>
  </si>
  <si>
    <t>%</t>
  </si>
  <si>
    <t>Index</t>
  </si>
  <si>
    <t>plnění</t>
  </si>
  <si>
    <t>TRŽBY celkem</t>
  </si>
  <si>
    <t>NÁKLADY celkem</t>
  </si>
  <si>
    <t>z toho vybrané položky</t>
  </si>
  <si>
    <t>Spotřebované nákupy</t>
  </si>
  <si>
    <t>z toho: spotřební materiál</t>
  </si>
  <si>
    <t xml:space="preserve">            ostatní</t>
  </si>
  <si>
    <t xml:space="preserve">           drobný hmotný majetek</t>
  </si>
  <si>
    <t xml:space="preserve">            spotřeba energie</t>
  </si>
  <si>
    <t>Služby</t>
  </si>
  <si>
    <t>z toho: výkony spojů</t>
  </si>
  <si>
    <t xml:space="preserve">           nájemné a služby (nebyt.pr.)</t>
  </si>
  <si>
    <t xml:space="preserve">          ostatní služby</t>
  </si>
  <si>
    <t xml:space="preserve">           úklid</t>
  </si>
  <si>
    <t xml:space="preserve">           náklady na leasing</t>
  </si>
  <si>
    <t xml:space="preserve">           opravy a udržování</t>
  </si>
  <si>
    <t xml:space="preserve">           cestovné</t>
  </si>
  <si>
    <t xml:space="preserve">           náklady na reprezentaci</t>
  </si>
  <si>
    <t>Osobní náklady</t>
  </si>
  <si>
    <t>z toho: ostatní osobní náklady</t>
  </si>
  <si>
    <t xml:space="preserve">           mzdové náklady</t>
  </si>
  <si>
    <t xml:space="preserve">            zákonné soc. pojištění</t>
  </si>
  <si>
    <t xml:space="preserve">            zákon. soc.náklady (FKSP)</t>
  </si>
  <si>
    <t>Daně a poplatky</t>
  </si>
  <si>
    <t xml:space="preserve">             (s výjimkou daně z příjmů)</t>
  </si>
  <si>
    <t>Ostatní náklady</t>
  </si>
  <si>
    <t>z toho: úroky</t>
  </si>
  <si>
    <t xml:space="preserve">            manka a škody</t>
  </si>
  <si>
    <t xml:space="preserve">            jiné ostatní náklady</t>
  </si>
  <si>
    <t>Odpisy</t>
  </si>
  <si>
    <t>z toho: z budov a staveb</t>
  </si>
  <si>
    <t xml:space="preserve">           zařízení</t>
  </si>
  <si>
    <t>HOSPODÁŘSKÝ VÝSLEDEK</t>
  </si>
  <si>
    <t xml:space="preserve"> (+ zisk, - ztráta)</t>
  </si>
  <si>
    <t>Počet zaměstnanců</t>
  </si>
  <si>
    <t>Zpracoval:Mgr.Pipková</t>
  </si>
  <si>
    <t>Schválil:Mgr.Gregorini</t>
  </si>
  <si>
    <t>telefon:296550215</t>
  </si>
  <si>
    <t xml:space="preserve">            Tabulka č. 3</t>
  </si>
  <si>
    <t>(odměňující dle § 109, odst.3 d) zákona č. 262/2006 Sb.)</t>
  </si>
  <si>
    <t>Měrná</t>
  </si>
  <si>
    <t>R o k</t>
  </si>
  <si>
    <t xml:space="preserve">      U k a z a t e l</t>
  </si>
  <si>
    <t>jedn.</t>
  </si>
  <si>
    <t>a</t>
  </si>
  <si>
    <t>b</t>
  </si>
  <si>
    <t>Hlavní činnost</t>
  </si>
  <si>
    <t>přep. os.</t>
  </si>
  <si>
    <t>tis. Kč</t>
  </si>
  <si>
    <t>z toho: platové tarify</t>
  </si>
  <si>
    <t>Průměrný plat</t>
  </si>
  <si>
    <t>Kč</t>
  </si>
  <si>
    <t>Ostatní osobní náklady</t>
  </si>
  <si>
    <t>Kromě toho:</t>
  </si>
  <si>
    <t>výplaty z grantů</t>
  </si>
  <si>
    <t>x</t>
  </si>
  <si>
    <t>Prostředky na platy</t>
  </si>
  <si>
    <t>Vypracoval/a/:  Hana Černá</t>
  </si>
  <si>
    <t>Telefon:  296 550 247</t>
  </si>
  <si>
    <t>Schválil:</t>
  </si>
  <si>
    <r>
      <t xml:space="preserve">Prostředky na platy  </t>
    </r>
    <r>
      <rPr>
        <vertAlign val="superscript"/>
        <sz val="12"/>
        <rFont val="Times New Roman CE"/>
        <family val="1"/>
      </rPr>
      <t>+)</t>
    </r>
  </si>
  <si>
    <t xml:space="preserve">          Tabulka č. 1</t>
  </si>
  <si>
    <t>v tis.Kč</t>
  </si>
  <si>
    <t>Uprav. rozp.</t>
  </si>
  <si>
    <t>% plnění</t>
  </si>
  <si>
    <t>Oček. skut.</t>
  </si>
  <si>
    <t>k UR</t>
  </si>
  <si>
    <t xml:space="preserve">            ostatní služby</t>
  </si>
  <si>
    <t xml:space="preserve">            ostatní(strav., pr.nesch.)</t>
  </si>
  <si>
    <t xml:space="preserve">           nehmotný majetek</t>
  </si>
  <si>
    <t xml:space="preserve">NEINVEST.PŘÍSPĚVEK </t>
  </si>
  <si>
    <t xml:space="preserve">          </t>
  </si>
  <si>
    <t>Zpracoval/a/:Mgr.Pipková</t>
  </si>
  <si>
    <t>Schválil/a/:Mgr.Gregorini</t>
  </si>
  <si>
    <r>
      <t xml:space="preserve">HOSP. VÝSLEDEK </t>
    </r>
    <r>
      <rPr>
        <sz val="8"/>
        <rFont val="Arial CE"/>
        <family val="2"/>
      </rPr>
      <t>(+zisk, -ztráta)</t>
    </r>
  </si>
  <si>
    <t xml:space="preserve">                        Rozbor hospodaření PO za rok 2010</t>
  </si>
  <si>
    <t>2010/09</t>
  </si>
  <si>
    <t>Dne: 31.1.2011</t>
  </si>
  <si>
    <t xml:space="preserve">        Plnění počtu zaměstnanců a prostředků na platy za rok 2010</t>
  </si>
  <si>
    <t xml:space="preserve">                       Výpočet přípustného objemu prostředků na platy za rok 2010 přiložte k této tabulce.</t>
  </si>
  <si>
    <t>Datum: 19.1.2011</t>
  </si>
  <si>
    <r>
      <t xml:space="preserve">Poznámka:  </t>
    </r>
    <r>
      <rPr>
        <vertAlign val="superscript"/>
        <sz val="12"/>
        <rFont val="Times New Roman CE"/>
        <family val="1"/>
      </rPr>
      <t>+)</t>
    </r>
    <r>
      <rPr>
        <sz val="12"/>
        <rFont val="Times New Roman CE"/>
        <family val="1"/>
      </rPr>
      <t xml:space="preserve">  Ve sloupci 1 uveďte limit, event. přípustný objem prostředků na platy, na rok 2010</t>
    </r>
  </si>
  <si>
    <t xml:space="preserve">                  Rozbor hospodaření  PO  za rok 2010</t>
  </si>
  <si>
    <t>Divadlo na Vinohradech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</si>
</sst>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vertAlign val="superscript"/>
      <sz val="12"/>
      <name val="Times New Roman CE"/>
      <family val="1"/>
    </font>
    <font>
      <u val="single"/>
      <sz val="12"/>
      <name val="Times New Roman CE"/>
      <family val="1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0" xfId="0" applyFont="1" applyBorder="1" applyAlignment="1">
      <alignment/>
    </xf>
    <xf numFmtId="0" fontId="11" fillId="0" borderId="12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21" xfId="0" applyFont="1" applyBorder="1" applyAlignment="1">
      <alignment horizontal="center"/>
    </xf>
    <xf numFmtId="164" fontId="9" fillId="0" borderId="32" xfId="0" applyNumberFormat="1" applyFont="1" applyBorder="1" applyAlignment="1">
      <alignment horizontal="right"/>
    </xf>
    <xf numFmtId="164" fontId="9" fillId="0" borderId="31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/>
    </xf>
    <xf numFmtId="3" fontId="9" fillId="0" borderId="33" xfId="0" applyNumberFormat="1" applyFont="1" applyBorder="1" applyAlignment="1">
      <alignment horizontal="right"/>
    </xf>
    <xf numFmtId="164" fontId="9" fillId="0" borderId="21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9" fillId="0" borderId="21" xfId="0" applyNumberFormat="1" applyFont="1" applyBorder="1" applyAlignment="1">
      <alignment horizontal="right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1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1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workbookViewId="0" topLeftCell="A1">
      <selection activeCell="D52" sqref="D52"/>
    </sheetView>
  </sheetViews>
  <sheetFormatPr defaultColWidth="9.00390625" defaultRowHeight="12.75"/>
  <cols>
    <col min="1" max="1" width="26.75390625" style="0" customWidth="1"/>
    <col min="2" max="3" width="12.375" style="0" customWidth="1"/>
    <col min="4" max="4" width="8.75390625" style="0" customWidth="1"/>
    <col min="5" max="5" width="10.75390625" style="0" customWidth="1"/>
    <col min="6" max="6" width="9.875" style="0" customWidth="1"/>
    <col min="7" max="7" width="13.75390625" style="0" customWidth="1"/>
    <col min="8" max="8" width="26.125" style="0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5" ht="12.75">
      <c r="A1" s="1" t="s">
        <v>0</v>
      </c>
      <c r="E1" t="s">
        <v>1</v>
      </c>
    </row>
    <row r="4" spans="1:4" ht="18">
      <c r="A4" s="2" t="s">
        <v>90</v>
      </c>
      <c r="D4" s="3"/>
    </row>
    <row r="5" spans="1:4" ht="18">
      <c r="A5" s="2"/>
      <c r="D5" s="3"/>
    </row>
    <row r="6" spans="1:4" ht="18.75">
      <c r="A6" s="4" t="s">
        <v>2</v>
      </c>
      <c r="D6" s="3"/>
    </row>
    <row r="7" spans="1:6" ht="13.5" thickBot="1">
      <c r="A7" s="5"/>
      <c r="F7" s="6" t="s">
        <v>3</v>
      </c>
    </row>
    <row r="8" spans="1:6" ht="13.5" thickTop="1">
      <c r="A8" s="7"/>
      <c r="B8" s="8" t="s">
        <v>4</v>
      </c>
      <c r="C8" s="9" t="s">
        <v>5</v>
      </c>
      <c r="D8" s="8" t="s">
        <v>6</v>
      </c>
      <c r="E8" s="8" t="s">
        <v>5</v>
      </c>
      <c r="F8" s="10" t="s">
        <v>7</v>
      </c>
    </row>
    <row r="9" spans="1:6" ht="13.5" thickBot="1">
      <c r="A9" s="11"/>
      <c r="B9" s="12">
        <v>2010</v>
      </c>
      <c r="C9" s="13">
        <v>2010</v>
      </c>
      <c r="D9" s="12" t="s">
        <v>8</v>
      </c>
      <c r="E9" s="12">
        <v>2009</v>
      </c>
      <c r="F9" s="14" t="s">
        <v>84</v>
      </c>
    </row>
    <row r="10" spans="1:6" ht="12.75">
      <c r="A10" s="15" t="s">
        <v>9</v>
      </c>
      <c r="B10" s="77">
        <v>2411</v>
      </c>
      <c r="C10" s="84">
        <v>4622</v>
      </c>
      <c r="D10" s="78">
        <f>C10/B10*100</f>
        <v>191.70468685192864</v>
      </c>
      <c r="E10" s="77">
        <v>4065</v>
      </c>
      <c r="F10" s="79">
        <f>C10/E10</f>
        <v>1.1370233702337023</v>
      </c>
    </row>
    <row r="11" spans="1:6" ht="12.75">
      <c r="A11" s="19"/>
      <c r="B11" s="20"/>
      <c r="C11" s="20"/>
      <c r="D11" s="21"/>
      <c r="E11" s="20"/>
      <c r="F11" s="22"/>
    </row>
    <row r="12" spans="1:6" ht="12.75">
      <c r="A12" s="15" t="s">
        <v>10</v>
      </c>
      <c r="B12" s="77">
        <v>497</v>
      </c>
      <c r="C12" s="77">
        <v>894</v>
      </c>
      <c r="D12" s="78">
        <f>C12/B12*100</f>
        <v>179.87927565392354</v>
      </c>
      <c r="E12" s="77">
        <v>1111</v>
      </c>
      <c r="F12" s="79">
        <f>C12/E12</f>
        <v>0.8046804680468047</v>
      </c>
    </row>
    <row r="13" spans="1:6" ht="12.75">
      <c r="A13" s="23" t="s">
        <v>11</v>
      </c>
      <c r="B13" s="16"/>
      <c r="C13" s="16"/>
      <c r="D13" s="17"/>
      <c r="E13" s="16"/>
      <c r="F13" s="18"/>
    </row>
    <row r="14" spans="1:6" ht="12.75">
      <c r="A14" s="15" t="s">
        <v>12</v>
      </c>
      <c r="B14" s="77">
        <v>415</v>
      </c>
      <c r="C14" s="77">
        <v>524</v>
      </c>
      <c r="D14" s="78">
        <f>C14/B14*100</f>
        <v>126.26506024096385</v>
      </c>
      <c r="E14" s="77">
        <v>521</v>
      </c>
      <c r="F14" s="79">
        <f>C14/E14</f>
        <v>1.0057581573896353</v>
      </c>
    </row>
    <row r="15" spans="1:6" ht="12.75">
      <c r="A15" s="23" t="s">
        <v>13</v>
      </c>
      <c r="B15" s="16">
        <v>140</v>
      </c>
      <c r="C15" s="16">
        <v>16</v>
      </c>
      <c r="D15" s="17">
        <f>C15/B15*100</f>
        <v>11.428571428571429</v>
      </c>
      <c r="E15" s="16">
        <v>38</v>
      </c>
      <c r="F15" s="18">
        <f>C15/E15</f>
        <v>0.42105263157894735</v>
      </c>
    </row>
    <row r="16" spans="1:6" ht="12.75">
      <c r="A16" s="23" t="s">
        <v>14</v>
      </c>
      <c r="B16" s="16"/>
      <c r="C16" s="16">
        <v>59</v>
      </c>
      <c r="D16" s="17"/>
      <c r="E16" s="16">
        <v>52</v>
      </c>
      <c r="F16" s="18"/>
    </row>
    <row r="17" spans="1:6" ht="12.75">
      <c r="A17" s="23"/>
      <c r="B17" s="16"/>
      <c r="C17" s="16"/>
      <c r="D17" s="17"/>
      <c r="E17" s="16"/>
      <c r="F17" s="18"/>
    </row>
    <row r="18" spans="1:6" ht="12.75">
      <c r="A18" s="23" t="s">
        <v>15</v>
      </c>
      <c r="B18" s="16"/>
      <c r="C18" s="16"/>
      <c r="D18" s="17"/>
      <c r="E18" s="16"/>
      <c r="F18" s="18"/>
    </row>
    <row r="19" spans="1:6" ht="12.75">
      <c r="A19" s="23" t="s">
        <v>16</v>
      </c>
      <c r="B19" s="16">
        <v>275</v>
      </c>
      <c r="C19" s="16">
        <v>449</v>
      </c>
      <c r="D19" s="17">
        <f>C19/B19*100</f>
        <v>163.27272727272728</v>
      </c>
      <c r="E19" s="16">
        <v>431</v>
      </c>
      <c r="F19" s="18">
        <f>C19/E19</f>
        <v>1.0417633410672853</v>
      </c>
    </row>
    <row r="20" spans="1:6" ht="12.75">
      <c r="A20" s="15" t="s">
        <v>17</v>
      </c>
      <c r="B20" s="77">
        <v>0</v>
      </c>
      <c r="C20" s="77">
        <v>59</v>
      </c>
      <c r="D20" s="78"/>
      <c r="E20" s="77">
        <v>46</v>
      </c>
      <c r="F20" s="79">
        <f>C20/E20</f>
        <v>1.2826086956521738</v>
      </c>
    </row>
    <row r="21" spans="1:6" ht="12.75">
      <c r="A21" s="23" t="s">
        <v>18</v>
      </c>
      <c r="B21" s="16"/>
      <c r="C21" s="16"/>
      <c r="D21" s="17"/>
      <c r="E21" s="16"/>
      <c r="F21" s="18"/>
    </row>
    <row r="22" spans="1:6" ht="12.75">
      <c r="A22" s="23" t="s">
        <v>19</v>
      </c>
      <c r="B22" s="16"/>
      <c r="C22" s="16"/>
      <c r="D22" s="17"/>
      <c r="E22" s="16"/>
      <c r="F22" s="18"/>
    </row>
    <row r="23" spans="1:6" ht="12.75">
      <c r="A23" s="23" t="s">
        <v>20</v>
      </c>
      <c r="B23" s="16"/>
      <c r="C23" s="16">
        <v>31</v>
      </c>
      <c r="D23" s="17"/>
      <c r="E23" s="16">
        <v>5</v>
      </c>
      <c r="F23" s="18">
        <f>C23/E23</f>
        <v>6.2</v>
      </c>
    </row>
    <row r="24" spans="1:6" ht="12.75">
      <c r="A24" s="23" t="s">
        <v>21</v>
      </c>
      <c r="B24" s="16"/>
      <c r="C24" s="16"/>
      <c r="D24" s="17"/>
      <c r="E24" s="16"/>
      <c r="F24" s="18"/>
    </row>
    <row r="25" spans="1:6" ht="12.75">
      <c r="A25" s="23" t="s">
        <v>22</v>
      </c>
      <c r="B25" s="16"/>
      <c r="C25" s="16"/>
      <c r="D25" s="17"/>
      <c r="E25" s="16"/>
      <c r="F25" s="18"/>
    </row>
    <row r="26" spans="1:6" ht="12.75">
      <c r="A26" s="23" t="s">
        <v>23</v>
      </c>
      <c r="B26" s="16"/>
      <c r="C26" s="16">
        <v>28</v>
      </c>
      <c r="D26" s="17"/>
      <c r="E26" s="16">
        <v>41</v>
      </c>
      <c r="F26" s="18">
        <f>C26/E26</f>
        <v>0.6829268292682927</v>
      </c>
    </row>
    <row r="27" spans="1:6" ht="12.75">
      <c r="A27" s="23" t="s">
        <v>24</v>
      </c>
      <c r="B27" s="16"/>
      <c r="C27" s="16"/>
      <c r="D27" s="17"/>
      <c r="E27" s="16"/>
      <c r="F27" s="18"/>
    </row>
    <row r="28" spans="1:6" ht="12.75">
      <c r="A28" s="23"/>
      <c r="B28" s="16"/>
      <c r="C28" s="16"/>
      <c r="D28" s="17"/>
      <c r="E28" s="16"/>
      <c r="F28" s="18"/>
    </row>
    <row r="29" spans="1:6" ht="12.75">
      <c r="A29" s="23" t="s">
        <v>25</v>
      </c>
      <c r="B29" s="16"/>
      <c r="C29" s="16"/>
      <c r="D29" s="17"/>
      <c r="E29" s="16"/>
      <c r="F29" s="18"/>
    </row>
    <row r="30" spans="1:6" ht="12.75">
      <c r="A30" s="15" t="s">
        <v>26</v>
      </c>
      <c r="B30" s="77">
        <v>82</v>
      </c>
      <c r="C30" s="77">
        <v>398</v>
      </c>
      <c r="D30" s="78">
        <f>C30/B30*100</f>
        <v>485.3658536585366</v>
      </c>
      <c r="E30" s="77">
        <v>317</v>
      </c>
      <c r="F30" s="79">
        <f>C30/E30</f>
        <v>1.2555205047318612</v>
      </c>
    </row>
    <row r="31" spans="1:6" ht="12.75">
      <c r="A31" s="23" t="s">
        <v>27</v>
      </c>
      <c r="B31" s="16"/>
      <c r="C31" s="16"/>
      <c r="D31" s="17"/>
      <c r="E31" s="16"/>
      <c r="F31" s="18"/>
    </row>
    <row r="32" spans="1:6" ht="12.75">
      <c r="A32" s="23" t="s">
        <v>28</v>
      </c>
      <c r="B32" s="16">
        <v>60</v>
      </c>
      <c r="C32" s="16">
        <v>296</v>
      </c>
      <c r="D32" s="17">
        <f>C32/B32*100</f>
        <v>493.33333333333337</v>
      </c>
      <c r="E32" s="16">
        <v>236</v>
      </c>
      <c r="F32" s="18">
        <f>C32/E32</f>
        <v>1.2542372881355932</v>
      </c>
    </row>
    <row r="33" spans="1:6" ht="12.75">
      <c r="A33" s="23" t="s">
        <v>29</v>
      </c>
      <c r="B33" s="16">
        <v>21</v>
      </c>
      <c r="C33" s="16">
        <v>92</v>
      </c>
      <c r="D33" s="17">
        <f>C33/B33*100</f>
        <v>438.09523809523813</v>
      </c>
      <c r="E33" s="16">
        <v>73</v>
      </c>
      <c r="F33" s="18">
        <f>C33/E33</f>
        <v>1.2602739726027397</v>
      </c>
    </row>
    <row r="34" spans="1:6" ht="12.75">
      <c r="A34" s="23" t="s">
        <v>30</v>
      </c>
      <c r="B34" s="16">
        <v>1</v>
      </c>
      <c r="C34" s="16">
        <v>10</v>
      </c>
      <c r="D34" s="17">
        <f>C34/B34*100</f>
        <v>1000</v>
      </c>
      <c r="E34" s="16">
        <v>8</v>
      </c>
      <c r="F34" s="18">
        <f>C34/E34</f>
        <v>1.25</v>
      </c>
    </row>
    <row r="35" spans="1:6" ht="12.75">
      <c r="A35" s="15" t="s">
        <v>31</v>
      </c>
      <c r="B35" s="16"/>
      <c r="C35" s="16"/>
      <c r="D35" s="17"/>
      <c r="E35" s="16"/>
      <c r="F35" s="18"/>
    </row>
    <row r="36" spans="1:6" ht="12.75">
      <c r="A36" s="23" t="s">
        <v>32</v>
      </c>
      <c r="B36" s="16"/>
      <c r="C36" s="16"/>
      <c r="D36" s="17"/>
      <c r="E36" s="16"/>
      <c r="F36" s="18"/>
    </row>
    <row r="37" spans="1:6" ht="12.75">
      <c r="A37" s="15" t="s">
        <v>33</v>
      </c>
      <c r="B37" s="77">
        <v>0</v>
      </c>
      <c r="C37" s="77">
        <v>40</v>
      </c>
      <c r="D37" s="78"/>
      <c r="E37" s="77">
        <v>10</v>
      </c>
      <c r="F37" s="79">
        <f>C37/E37</f>
        <v>4</v>
      </c>
    </row>
    <row r="38" spans="1:6" ht="12.75">
      <c r="A38" s="23" t="s">
        <v>34</v>
      </c>
      <c r="B38" s="16"/>
      <c r="C38" s="16"/>
      <c r="D38" s="17"/>
      <c r="E38" s="16"/>
      <c r="F38" s="18"/>
    </row>
    <row r="39" spans="1:6" ht="12.75">
      <c r="A39" s="23" t="s">
        <v>35</v>
      </c>
      <c r="B39" s="16"/>
      <c r="C39" s="16"/>
      <c r="D39" s="17"/>
      <c r="E39" s="16">
        <v>3</v>
      </c>
      <c r="F39" s="18"/>
    </row>
    <row r="40" spans="1:6" ht="12.75">
      <c r="A40" s="23" t="s">
        <v>36</v>
      </c>
      <c r="B40" s="16"/>
      <c r="C40" s="16">
        <v>40</v>
      </c>
      <c r="D40" s="17"/>
      <c r="E40" s="16">
        <v>7</v>
      </c>
      <c r="F40" s="18">
        <f>C40/E40</f>
        <v>5.714285714285714</v>
      </c>
    </row>
    <row r="41" spans="1:6" ht="12.75">
      <c r="A41" s="15" t="s">
        <v>37</v>
      </c>
      <c r="B41" s="77">
        <v>0</v>
      </c>
      <c r="C41" s="77">
        <v>0</v>
      </c>
      <c r="D41" s="78"/>
      <c r="E41" s="77">
        <v>0</v>
      </c>
      <c r="F41" s="79"/>
    </row>
    <row r="42" spans="1:6" ht="12.75">
      <c r="A42" s="23" t="s">
        <v>38</v>
      </c>
      <c r="B42" s="16"/>
      <c r="C42" s="16"/>
      <c r="D42" s="17"/>
      <c r="E42" s="16"/>
      <c r="F42" s="18"/>
    </row>
    <row r="43" spans="1:6" ht="12.75">
      <c r="A43" s="23" t="s">
        <v>39</v>
      </c>
      <c r="B43" s="16"/>
      <c r="C43" s="16"/>
      <c r="D43" s="17"/>
      <c r="E43" s="16"/>
      <c r="F43" s="18"/>
    </row>
    <row r="44" spans="1:6" ht="12.75">
      <c r="A44" s="23"/>
      <c r="B44" s="16"/>
      <c r="C44" s="16"/>
      <c r="D44" s="17"/>
      <c r="E44" s="16"/>
      <c r="F44" s="18"/>
    </row>
    <row r="45" spans="1:6" ht="12.75">
      <c r="A45" s="15" t="s">
        <v>40</v>
      </c>
      <c r="B45" s="77">
        <v>1914</v>
      </c>
      <c r="C45" s="77">
        <v>3129</v>
      </c>
      <c r="D45" s="78">
        <f>C45/B45*100</f>
        <v>163.4796238244514</v>
      </c>
      <c r="E45" s="77">
        <v>3171</v>
      </c>
      <c r="F45" s="79">
        <f>C45/E45</f>
        <v>0.9867549668874173</v>
      </c>
    </row>
    <row r="46" spans="1:6" ht="12.75">
      <c r="A46" s="23" t="s">
        <v>41</v>
      </c>
      <c r="B46" s="77"/>
      <c r="C46" s="77"/>
      <c r="D46" s="78"/>
      <c r="E46" s="77"/>
      <c r="F46" s="79"/>
    </row>
    <row r="47" spans="1:6" ht="12.75">
      <c r="A47" s="19"/>
      <c r="B47" s="85"/>
      <c r="C47" s="85"/>
      <c r="D47" s="86"/>
      <c r="E47" s="87"/>
      <c r="F47" s="88"/>
    </row>
    <row r="48" spans="1:6" ht="13.5" thickBot="1">
      <c r="A48" s="25" t="s">
        <v>42</v>
      </c>
      <c r="B48" s="89">
        <v>0.4</v>
      </c>
      <c r="C48" s="89">
        <v>1.09</v>
      </c>
      <c r="D48" s="90">
        <f>C48/B48*100</f>
        <v>272.5</v>
      </c>
      <c r="E48" s="89">
        <v>1.09</v>
      </c>
      <c r="F48" s="91">
        <f>C48/E48</f>
        <v>1</v>
      </c>
    </row>
    <row r="49" spans="1:5" ht="13.5" thickTop="1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 t="s">
        <v>43</v>
      </c>
      <c r="B51" s="6" t="s">
        <v>44</v>
      </c>
      <c r="C51" s="6"/>
      <c r="D51" s="29" t="s">
        <v>85</v>
      </c>
      <c r="E51" s="6"/>
    </row>
    <row r="52" spans="1:5" ht="12.75">
      <c r="A52" s="6" t="s">
        <v>45</v>
      </c>
      <c r="B52" s="6"/>
      <c r="C52" s="6"/>
      <c r="D52" s="6"/>
      <c r="E52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9">
      <selection activeCell="F51" sqref="F51"/>
    </sheetView>
  </sheetViews>
  <sheetFormatPr defaultColWidth="9.00390625" defaultRowHeight="12.75"/>
  <cols>
    <col min="1" max="1" width="25.375" style="0" customWidth="1"/>
    <col min="2" max="4" width="10.125" style="0" customWidth="1"/>
    <col min="5" max="5" width="7.375" style="0" customWidth="1"/>
    <col min="6" max="6" width="10.125" style="0" customWidth="1"/>
    <col min="7" max="7" width="8.625" style="0" customWidth="1"/>
    <col min="8" max="8" width="0.2421875" style="0" hidden="1" customWidth="1"/>
    <col min="9" max="9" width="11.75390625" style="0" customWidth="1"/>
    <col min="10" max="10" width="10.625" style="0" customWidth="1"/>
    <col min="11" max="11" width="9.25390625" style="0" customWidth="1"/>
    <col min="12" max="12" width="11.625" style="0" customWidth="1"/>
    <col min="13" max="13" width="11.125" style="0" customWidth="1"/>
  </cols>
  <sheetData>
    <row r="1" spans="1:6" ht="12.75">
      <c r="A1" s="1" t="s">
        <v>0</v>
      </c>
      <c r="F1" t="s">
        <v>69</v>
      </c>
    </row>
    <row r="2" ht="12.75">
      <c r="F2" s="69"/>
    </row>
    <row r="3" spans="6:7" ht="12.75">
      <c r="F3" s="69"/>
      <c r="G3" s="69"/>
    </row>
    <row r="4" spans="1:5" ht="18">
      <c r="A4" s="70" t="s">
        <v>83</v>
      </c>
      <c r="B4" s="71"/>
      <c r="C4" s="71"/>
      <c r="D4" s="71"/>
      <c r="E4" s="71"/>
    </row>
    <row r="5" spans="1:5" ht="18">
      <c r="A5" s="70"/>
      <c r="B5" s="71"/>
      <c r="C5" s="71"/>
      <c r="D5" s="71"/>
      <c r="E5" s="71"/>
    </row>
    <row r="6" spans="1:5" ht="18.75">
      <c r="A6" s="4" t="s">
        <v>54</v>
      </c>
      <c r="B6" s="71"/>
      <c r="C6" s="71"/>
      <c r="D6" s="71"/>
      <c r="E6" s="71"/>
    </row>
    <row r="7" spans="1:5" ht="18">
      <c r="A7" s="70"/>
      <c r="B7" s="71"/>
      <c r="C7" s="71"/>
      <c r="D7" s="71"/>
      <c r="E7" s="71"/>
    </row>
    <row r="8" spans="6:7" ht="13.5" thickBot="1">
      <c r="F8" s="6"/>
      <c r="G8" s="6" t="s">
        <v>70</v>
      </c>
    </row>
    <row r="9" spans="1:8" ht="13.5" thickTop="1">
      <c r="A9" s="72"/>
      <c r="B9" s="73" t="s">
        <v>4</v>
      </c>
      <c r="C9" s="73" t="s">
        <v>71</v>
      </c>
      <c r="D9" s="8" t="s">
        <v>5</v>
      </c>
      <c r="E9" s="8" t="s">
        <v>72</v>
      </c>
      <c r="F9" s="8" t="s">
        <v>5</v>
      </c>
      <c r="G9" s="10" t="s">
        <v>7</v>
      </c>
      <c r="H9" s="74" t="s">
        <v>73</v>
      </c>
    </row>
    <row r="10" spans="1:8" ht="13.5" thickBot="1">
      <c r="A10" s="11"/>
      <c r="B10" s="75">
        <v>2010</v>
      </c>
      <c r="C10" s="75">
        <v>2010</v>
      </c>
      <c r="D10" s="12">
        <v>2010</v>
      </c>
      <c r="E10" s="12" t="s">
        <v>74</v>
      </c>
      <c r="F10" s="12">
        <v>2009</v>
      </c>
      <c r="G10" s="14" t="s">
        <v>84</v>
      </c>
      <c r="H10" s="76">
        <v>2004</v>
      </c>
    </row>
    <row r="11" spans="1:8" ht="12.75">
      <c r="A11" s="15" t="s">
        <v>9</v>
      </c>
      <c r="B11" s="77">
        <v>28777</v>
      </c>
      <c r="C11" s="77">
        <v>28777</v>
      </c>
      <c r="D11" s="77">
        <v>26279</v>
      </c>
      <c r="E11" s="78">
        <f>D11/C11*100</f>
        <v>91.31945651040762</v>
      </c>
      <c r="F11" s="77">
        <v>26825</v>
      </c>
      <c r="G11" s="79">
        <f>D11/F11</f>
        <v>0.979645852749301</v>
      </c>
      <c r="H11" s="80"/>
    </row>
    <row r="12" spans="1:8" ht="12.75">
      <c r="A12" s="19"/>
      <c r="B12" s="20"/>
      <c r="C12" s="20"/>
      <c r="D12" s="20"/>
      <c r="E12" s="21"/>
      <c r="F12" s="24"/>
      <c r="G12" s="22"/>
      <c r="H12" s="81"/>
    </row>
    <row r="13" spans="1:8" ht="12.75">
      <c r="A13" s="15" t="s">
        <v>10</v>
      </c>
      <c r="B13" s="77">
        <f>B15+B19+B28+B34+B36+B40</f>
        <v>99843</v>
      </c>
      <c r="C13" s="77">
        <f>C15+C19+C28+C34+C36+C40</f>
        <v>99843</v>
      </c>
      <c r="D13" s="77">
        <f>D15+D19+D28+D34+D36+D40</f>
        <v>96068</v>
      </c>
      <c r="E13" s="78">
        <f>D13/C13*100</f>
        <v>96.21906393037068</v>
      </c>
      <c r="F13" s="77">
        <f>F15+F19+F28+F34+F36+F40</f>
        <v>96165</v>
      </c>
      <c r="G13" s="79">
        <f>D13/F13</f>
        <v>0.9989913170072272</v>
      </c>
      <c r="H13" s="81"/>
    </row>
    <row r="14" spans="1:8" ht="12.75">
      <c r="A14" s="23" t="s">
        <v>11</v>
      </c>
      <c r="B14" s="16"/>
      <c r="C14" s="16"/>
      <c r="D14" s="16"/>
      <c r="E14" s="17"/>
      <c r="F14" s="16"/>
      <c r="G14" s="18"/>
      <c r="H14" s="81"/>
    </row>
    <row r="15" spans="1:8" ht="12.75">
      <c r="A15" s="15" t="s">
        <v>12</v>
      </c>
      <c r="B15" s="77">
        <f>B16+B17+B18</f>
        <v>11740</v>
      </c>
      <c r="C15" s="77">
        <f>C16+C17+C18</f>
        <v>11740</v>
      </c>
      <c r="D15" s="77">
        <f>D16+D17+D18</f>
        <v>12189</v>
      </c>
      <c r="E15" s="78">
        <f aca="true" t="shared" si="0" ref="E15:E23">D15/C15*100</f>
        <v>103.82453151618398</v>
      </c>
      <c r="F15" s="77">
        <f>F16+F17+F18</f>
        <v>11901</v>
      </c>
      <c r="G15" s="79">
        <f aca="true" t="shared" si="1" ref="G15:G23">D15/F15</f>
        <v>1.02419964708848</v>
      </c>
      <c r="H15" s="81"/>
    </row>
    <row r="16" spans="1:8" ht="12.75">
      <c r="A16" s="23" t="s">
        <v>13</v>
      </c>
      <c r="B16" s="16">
        <v>5404</v>
      </c>
      <c r="C16" s="16">
        <v>5404</v>
      </c>
      <c r="D16" s="16">
        <v>6604</v>
      </c>
      <c r="E16" s="17">
        <f t="shared" si="0"/>
        <v>122.20577350111029</v>
      </c>
      <c r="F16" s="16">
        <v>5955</v>
      </c>
      <c r="G16" s="18">
        <f t="shared" si="1"/>
        <v>1.1089840470193115</v>
      </c>
      <c r="H16" s="81"/>
    </row>
    <row r="17" spans="1:8" ht="12.75">
      <c r="A17" s="23" t="s">
        <v>15</v>
      </c>
      <c r="B17" s="16">
        <v>1550</v>
      </c>
      <c r="C17" s="16">
        <v>1550</v>
      </c>
      <c r="D17" s="16">
        <v>646</v>
      </c>
      <c r="E17" s="17">
        <f t="shared" si="0"/>
        <v>41.677419354838705</v>
      </c>
      <c r="F17" s="16">
        <v>1177</v>
      </c>
      <c r="G17" s="18">
        <f t="shared" si="1"/>
        <v>0.5488530161427357</v>
      </c>
      <c r="H17" s="81"/>
    </row>
    <row r="18" spans="1:8" ht="12.75">
      <c r="A18" s="23" t="s">
        <v>16</v>
      </c>
      <c r="B18" s="16">
        <v>4786</v>
      </c>
      <c r="C18" s="16">
        <v>4786</v>
      </c>
      <c r="D18" s="16">
        <v>4939</v>
      </c>
      <c r="E18" s="17">
        <f t="shared" si="0"/>
        <v>103.19682407020477</v>
      </c>
      <c r="F18" s="16">
        <v>4769</v>
      </c>
      <c r="G18" s="18">
        <f t="shared" si="1"/>
        <v>1.035646886139652</v>
      </c>
      <c r="H18" s="81"/>
    </row>
    <row r="19" spans="1:8" ht="12.75">
      <c r="A19" s="15" t="s">
        <v>17</v>
      </c>
      <c r="B19" s="77">
        <f>B20+B21+B22+B23+B24+B25+B26+B27</f>
        <v>18326</v>
      </c>
      <c r="C19" s="77">
        <f>C20+C21+C22+C23+C24+C25+C26+C27</f>
        <v>18326</v>
      </c>
      <c r="D19" s="77">
        <f>D20+D21+D22+D23+D24+D25+D26+D27</f>
        <v>17952</v>
      </c>
      <c r="E19" s="78">
        <f t="shared" si="0"/>
        <v>97.95918367346938</v>
      </c>
      <c r="F19" s="77">
        <f>F20+F21+F22+F23+F24+F25+F26+F27</f>
        <v>18882</v>
      </c>
      <c r="G19" s="79">
        <f t="shared" si="1"/>
        <v>0.9507467429297743</v>
      </c>
      <c r="H19" s="81"/>
    </row>
    <row r="20" spans="1:8" ht="12.75">
      <c r="A20" s="23" t="s">
        <v>18</v>
      </c>
      <c r="B20" s="16">
        <v>1640</v>
      </c>
      <c r="C20" s="16">
        <v>1640</v>
      </c>
      <c r="D20" s="16">
        <v>1588</v>
      </c>
      <c r="E20" s="17">
        <f t="shared" si="0"/>
        <v>96.82926829268293</v>
      </c>
      <c r="F20" s="16">
        <v>1631</v>
      </c>
      <c r="G20" s="18">
        <f t="shared" si="1"/>
        <v>0.9736358062538321</v>
      </c>
      <c r="H20" s="81"/>
    </row>
    <row r="21" spans="1:8" ht="12.75">
      <c r="A21" s="23" t="s">
        <v>75</v>
      </c>
      <c r="B21" s="16">
        <v>14081</v>
      </c>
      <c r="C21" s="16">
        <v>14081</v>
      </c>
      <c r="D21" s="16">
        <v>12275</v>
      </c>
      <c r="E21" s="17">
        <f t="shared" si="0"/>
        <v>87.17420637738797</v>
      </c>
      <c r="F21" s="16">
        <v>14112</v>
      </c>
      <c r="G21" s="18">
        <f t="shared" si="1"/>
        <v>0.8698270975056689</v>
      </c>
      <c r="H21" s="81"/>
    </row>
    <row r="22" spans="1:8" ht="12.75">
      <c r="A22" s="23" t="s">
        <v>19</v>
      </c>
      <c r="B22" s="16">
        <v>220</v>
      </c>
      <c r="C22" s="16">
        <v>220</v>
      </c>
      <c r="D22" s="16">
        <v>173</v>
      </c>
      <c r="E22" s="17">
        <f t="shared" si="0"/>
        <v>78.63636363636364</v>
      </c>
      <c r="F22" s="16">
        <v>233</v>
      </c>
      <c r="G22" s="18">
        <f t="shared" si="1"/>
        <v>0.7424892703862661</v>
      </c>
      <c r="H22" s="81"/>
    </row>
    <row r="23" spans="1:8" ht="12.75">
      <c r="A23" s="23" t="s">
        <v>21</v>
      </c>
      <c r="B23" s="16">
        <v>250</v>
      </c>
      <c r="C23" s="16">
        <v>250</v>
      </c>
      <c r="D23" s="16">
        <v>328</v>
      </c>
      <c r="E23" s="17">
        <f t="shared" si="0"/>
        <v>131.20000000000002</v>
      </c>
      <c r="F23" s="16">
        <v>249</v>
      </c>
      <c r="G23" s="18">
        <f t="shared" si="1"/>
        <v>1.3172690763052208</v>
      </c>
      <c r="H23" s="81"/>
    </row>
    <row r="24" spans="1:8" ht="12.75">
      <c r="A24" s="23" t="s">
        <v>22</v>
      </c>
      <c r="B24" s="16">
        <v>0</v>
      </c>
      <c r="C24" s="16">
        <v>0</v>
      </c>
      <c r="D24" s="16">
        <v>0</v>
      </c>
      <c r="E24" s="17">
        <v>0</v>
      </c>
      <c r="F24" s="16">
        <v>0</v>
      </c>
      <c r="G24" s="18">
        <v>0</v>
      </c>
      <c r="H24" s="81"/>
    </row>
    <row r="25" spans="1:8" ht="12.75">
      <c r="A25" s="23" t="s">
        <v>23</v>
      </c>
      <c r="B25" s="16">
        <v>2050</v>
      </c>
      <c r="C25" s="16">
        <v>2050</v>
      </c>
      <c r="D25" s="16">
        <v>3511</v>
      </c>
      <c r="E25" s="17">
        <f aca="true" t="shared" si="2" ref="E25:E34">D25/C25*100</f>
        <v>171.2682926829268</v>
      </c>
      <c r="F25" s="16">
        <v>2575</v>
      </c>
      <c r="G25" s="18">
        <f aca="true" t="shared" si="3" ref="G25:G34">D25/F25</f>
        <v>1.363495145631068</v>
      </c>
      <c r="H25" s="81"/>
    </row>
    <row r="26" spans="1:8" ht="12.75">
      <c r="A26" s="23" t="s">
        <v>24</v>
      </c>
      <c r="B26" s="16">
        <v>70</v>
      </c>
      <c r="C26" s="16">
        <v>70</v>
      </c>
      <c r="D26" s="16">
        <v>62</v>
      </c>
      <c r="E26" s="17">
        <f t="shared" si="2"/>
        <v>88.57142857142857</v>
      </c>
      <c r="F26" s="16">
        <v>71</v>
      </c>
      <c r="G26" s="18">
        <f t="shared" si="3"/>
        <v>0.8732394366197183</v>
      </c>
      <c r="H26" s="81"/>
    </row>
    <row r="27" spans="1:8" ht="12.75">
      <c r="A27" s="23" t="s">
        <v>25</v>
      </c>
      <c r="B27" s="16">
        <v>15</v>
      </c>
      <c r="C27" s="16">
        <v>15</v>
      </c>
      <c r="D27" s="16">
        <v>15</v>
      </c>
      <c r="E27" s="17">
        <f t="shared" si="2"/>
        <v>100</v>
      </c>
      <c r="F27" s="16">
        <v>11</v>
      </c>
      <c r="G27" s="18">
        <f t="shared" si="3"/>
        <v>1.3636363636363635</v>
      </c>
      <c r="H27" s="81"/>
    </row>
    <row r="28" spans="1:8" ht="12.75">
      <c r="A28" s="15" t="s">
        <v>26</v>
      </c>
      <c r="B28" s="77">
        <f>B29+B30+B31+B32+B33</f>
        <v>63050</v>
      </c>
      <c r="C28" s="77">
        <f>C29+C30+C31+C32+C33</f>
        <v>63050</v>
      </c>
      <c r="D28" s="77">
        <f>D29+D30+D31+D32+D33</f>
        <v>59443</v>
      </c>
      <c r="E28" s="78">
        <f t="shared" si="2"/>
        <v>94.2791435368755</v>
      </c>
      <c r="F28" s="77">
        <f>F29+F30+F31+F32+F33</f>
        <v>57862</v>
      </c>
      <c r="G28" s="79">
        <f t="shared" si="3"/>
        <v>1.0273236320901455</v>
      </c>
      <c r="H28" s="81"/>
    </row>
    <row r="29" spans="1:8" ht="12.75">
      <c r="A29" s="23" t="s">
        <v>27</v>
      </c>
      <c r="B29" s="16">
        <v>950</v>
      </c>
      <c r="C29" s="16">
        <v>950</v>
      </c>
      <c r="D29" s="16">
        <v>1272</v>
      </c>
      <c r="E29" s="17">
        <f t="shared" si="2"/>
        <v>133.89473684210526</v>
      </c>
      <c r="F29" s="16">
        <v>1047</v>
      </c>
      <c r="G29" s="18">
        <f t="shared" si="3"/>
        <v>1.2148997134670487</v>
      </c>
      <c r="H29" s="81"/>
    </row>
    <row r="30" spans="1:8" ht="12.75">
      <c r="A30" s="23" t="s">
        <v>28</v>
      </c>
      <c r="B30" s="16">
        <v>44607</v>
      </c>
      <c r="C30" s="16">
        <v>44607</v>
      </c>
      <c r="D30" s="16">
        <v>41689</v>
      </c>
      <c r="E30" s="17">
        <f t="shared" si="2"/>
        <v>93.45842580760866</v>
      </c>
      <c r="F30" s="16">
        <v>41288</v>
      </c>
      <c r="G30" s="18">
        <f t="shared" si="3"/>
        <v>1.00971226506491</v>
      </c>
      <c r="H30" s="81"/>
    </row>
    <row r="31" spans="1:8" ht="12.75">
      <c r="A31" s="23" t="s">
        <v>29</v>
      </c>
      <c r="B31" s="16">
        <v>15500</v>
      </c>
      <c r="C31" s="16">
        <v>15500</v>
      </c>
      <c r="D31" s="16">
        <v>14546</v>
      </c>
      <c r="E31" s="17">
        <f t="shared" si="2"/>
        <v>93.84516129032258</v>
      </c>
      <c r="F31" s="16">
        <v>13570</v>
      </c>
      <c r="G31" s="18">
        <f t="shared" si="3"/>
        <v>1.0719233603537215</v>
      </c>
      <c r="H31" s="81"/>
    </row>
    <row r="32" spans="1:8" ht="12.75">
      <c r="A32" s="23" t="s">
        <v>30</v>
      </c>
      <c r="B32" s="16">
        <v>893</v>
      </c>
      <c r="C32" s="16">
        <v>893</v>
      </c>
      <c r="D32" s="16">
        <v>834</v>
      </c>
      <c r="E32" s="17">
        <f t="shared" si="2"/>
        <v>93.39305711086226</v>
      </c>
      <c r="F32" s="16">
        <v>822</v>
      </c>
      <c r="G32" s="18">
        <f t="shared" si="3"/>
        <v>1.0145985401459854</v>
      </c>
      <c r="H32" s="81"/>
    </row>
    <row r="33" spans="1:8" ht="12.75">
      <c r="A33" s="23" t="s">
        <v>76</v>
      </c>
      <c r="B33" s="16">
        <v>1100</v>
      </c>
      <c r="C33" s="16">
        <v>1100</v>
      </c>
      <c r="D33" s="16">
        <v>1102</v>
      </c>
      <c r="E33" s="17">
        <f t="shared" si="2"/>
        <v>100.18181818181817</v>
      </c>
      <c r="F33" s="16">
        <v>1135</v>
      </c>
      <c r="G33" s="18">
        <f t="shared" si="3"/>
        <v>0.9709251101321585</v>
      </c>
      <c r="H33" s="81"/>
    </row>
    <row r="34" spans="1:8" ht="12.75">
      <c r="A34" s="15" t="s">
        <v>31</v>
      </c>
      <c r="B34" s="77">
        <v>4</v>
      </c>
      <c r="C34" s="77">
        <v>4</v>
      </c>
      <c r="D34" s="77">
        <v>4</v>
      </c>
      <c r="E34" s="78">
        <f t="shared" si="2"/>
        <v>100</v>
      </c>
      <c r="F34" s="77">
        <v>4</v>
      </c>
      <c r="G34" s="79">
        <f t="shared" si="3"/>
        <v>1</v>
      </c>
      <c r="H34" s="81"/>
    </row>
    <row r="35" spans="1:8" ht="12.75">
      <c r="A35" s="23" t="s">
        <v>32</v>
      </c>
      <c r="B35" s="16"/>
      <c r="C35" s="16"/>
      <c r="D35" s="16"/>
      <c r="E35" s="17"/>
      <c r="F35" s="16"/>
      <c r="G35" s="18"/>
      <c r="H35" s="81"/>
    </row>
    <row r="36" spans="1:8" ht="12.75">
      <c r="A36" s="15" t="s">
        <v>33</v>
      </c>
      <c r="B36" s="77">
        <f>B37+B38+B39</f>
        <v>1133</v>
      </c>
      <c r="C36" s="77">
        <f>C37+C38+C39</f>
        <v>1133</v>
      </c>
      <c r="D36" s="77">
        <f>D37+D38+D39</f>
        <v>1177</v>
      </c>
      <c r="E36" s="78">
        <f>D36/C36*100</f>
        <v>103.88349514563106</v>
      </c>
      <c r="F36" s="77">
        <f>F37+F38+F39</f>
        <v>1174</v>
      </c>
      <c r="G36" s="79">
        <f>D36/F36</f>
        <v>1.0025553662691653</v>
      </c>
      <c r="H36" s="81"/>
    </row>
    <row r="37" spans="1:8" ht="12.75">
      <c r="A37" s="23" t="s">
        <v>34</v>
      </c>
      <c r="B37" s="16">
        <v>0</v>
      </c>
      <c r="C37" s="16">
        <v>0</v>
      </c>
      <c r="D37" s="16">
        <v>0</v>
      </c>
      <c r="E37" s="17">
        <v>0</v>
      </c>
      <c r="F37" s="16">
        <v>0</v>
      </c>
      <c r="G37" s="18">
        <v>0</v>
      </c>
      <c r="H37" s="81"/>
    </row>
    <row r="38" spans="1:8" ht="12.75">
      <c r="A38" s="23" t="s">
        <v>35</v>
      </c>
      <c r="B38" s="16">
        <v>100</v>
      </c>
      <c r="C38" s="16">
        <v>100</v>
      </c>
      <c r="D38" s="16">
        <v>154</v>
      </c>
      <c r="E38" s="17">
        <f aca="true" t="shared" si="4" ref="E38:E44">D38/C38*100</f>
        <v>154</v>
      </c>
      <c r="F38" s="16">
        <v>108</v>
      </c>
      <c r="G38" s="18">
        <f aca="true" t="shared" si="5" ref="G38:G45">D38/F38</f>
        <v>1.4259259259259258</v>
      </c>
      <c r="H38" s="81"/>
    </row>
    <row r="39" spans="1:8" ht="12.75">
      <c r="A39" s="23" t="s">
        <v>36</v>
      </c>
      <c r="B39" s="16">
        <v>1033</v>
      </c>
      <c r="C39" s="16">
        <v>1033</v>
      </c>
      <c r="D39" s="16">
        <v>1023</v>
      </c>
      <c r="E39" s="17">
        <f t="shared" si="4"/>
        <v>99.03194578896418</v>
      </c>
      <c r="F39" s="16">
        <v>1066</v>
      </c>
      <c r="G39" s="18">
        <f t="shared" si="5"/>
        <v>0.9596622889305816</v>
      </c>
      <c r="H39" s="81"/>
    </row>
    <row r="40" spans="1:8" ht="12.75">
      <c r="A40" s="15" t="s">
        <v>37</v>
      </c>
      <c r="B40" s="77">
        <f>B41+B42+B43</f>
        <v>5590</v>
      </c>
      <c r="C40" s="77">
        <f>C41+C42+C43</f>
        <v>5590</v>
      </c>
      <c r="D40" s="77">
        <f>D41+D42+D43</f>
        <v>5303</v>
      </c>
      <c r="E40" s="78">
        <f t="shared" si="4"/>
        <v>94.86583184257603</v>
      </c>
      <c r="F40" s="77">
        <f>F41+F42+F43</f>
        <v>6342</v>
      </c>
      <c r="G40" s="79">
        <f t="shared" si="5"/>
        <v>0.836171554714601</v>
      </c>
      <c r="H40" s="81"/>
    </row>
    <row r="41" spans="1:8" ht="12.75">
      <c r="A41" s="23" t="s">
        <v>38</v>
      </c>
      <c r="B41" s="16">
        <v>910</v>
      </c>
      <c r="C41" s="16">
        <v>910</v>
      </c>
      <c r="D41" s="16">
        <v>892</v>
      </c>
      <c r="E41" s="17">
        <f t="shared" si="4"/>
        <v>98.02197802197801</v>
      </c>
      <c r="F41" s="16">
        <v>892</v>
      </c>
      <c r="G41" s="18">
        <f t="shared" si="5"/>
        <v>1</v>
      </c>
      <c r="H41" s="81"/>
    </row>
    <row r="42" spans="1:8" ht="12.75">
      <c r="A42" s="23" t="s">
        <v>39</v>
      </c>
      <c r="B42" s="16">
        <v>4592</v>
      </c>
      <c r="C42" s="16">
        <v>4592</v>
      </c>
      <c r="D42" s="16">
        <v>4323</v>
      </c>
      <c r="E42" s="17">
        <f t="shared" si="4"/>
        <v>94.14198606271778</v>
      </c>
      <c r="F42" s="16">
        <v>5318</v>
      </c>
      <c r="G42" s="18">
        <f t="shared" si="5"/>
        <v>0.8128995863106431</v>
      </c>
      <c r="H42" s="81"/>
    </row>
    <row r="43" spans="1:8" ht="12.75">
      <c r="A43" s="23" t="s">
        <v>77</v>
      </c>
      <c r="B43" s="16">
        <v>88</v>
      </c>
      <c r="C43" s="16">
        <v>88</v>
      </c>
      <c r="D43" s="16">
        <v>88</v>
      </c>
      <c r="E43" s="17">
        <f t="shared" si="4"/>
        <v>100</v>
      </c>
      <c r="F43" s="16">
        <v>132</v>
      </c>
      <c r="G43" s="18">
        <f t="shared" si="5"/>
        <v>0.6666666666666666</v>
      </c>
      <c r="H43" s="81"/>
    </row>
    <row r="44" spans="1:8" ht="12.75">
      <c r="A44" s="15" t="s">
        <v>78</v>
      </c>
      <c r="B44" s="77">
        <v>61482</v>
      </c>
      <c r="C44" s="77">
        <v>69762</v>
      </c>
      <c r="D44" s="77">
        <v>69762</v>
      </c>
      <c r="E44" s="78">
        <f t="shared" si="4"/>
        <v>100</v>
      </c>
      <c r="F44" s="77">
        <v>66482</v>
      </c>
      <c r="G44" s="79">
        <f t="shared" si="5"/>
        <v>1.049336662555278</v>
      </c>
      <c r="H44" s="81"/>
    </row>
    <row r="45" spans="1:8" ht="12.75">
      <c r="A45" s="15" t="s">
        <v>82</v>
      </c>
      <c r="B45" s="16">
        <f>B44+B11-B13</f>
        <v>-9584</v>
      </c>
      <c r="C45" s="16">
        <f>C44+C11-C13</f>
        <v>-1304</v>
      </c>
      <c r="D45" s="16">
        <f>D44+D11-D13</f>
        <v>-27</v>
      </c>
      <c r="E45" s="78"/>
      <c r="F45" s="16">
        <f>F44+F11-F13</f>
        <v>-2858</v>
      </c>
      <c r="G45" s="18">
        <f t="shared" si="5"/>
        <v>0.009447165850244927</v>
      </c>
      <c r="H45" s="81"/>
    </row>
    <row r="46" spans="1:8" ht="12.75">
      <c r="A46" s="19"/>
      <c r="B46" s="20"/>
      <c r="C46" s="20"/>
      <c r="D46" s="20"/>
      <c r="E46" s="21"/>
      <c r="F46" s="24"/>
      <c r="G46" s="22"/>
      <c r="H46" s="82"/>
    </row>
    <row r="47" spans="1:8" ht="13.5" thickBot="1">
      <c r="A47" s="25" t="s">
        <v>42</v>
      </c>
      <c r="B47" s="26">
        <v>194</v>
      </c>
      <c r="C47" s="26">
        <v>194</v>
      </c>
      <c r="D47" s="26">
        <v>183.3</v>
      </c>
      <c r="E47" s="27">
        <f>D47/C47*100</f>
        <v>94.48453608247424</v>
      </c>
      <c r="F47" s="26">
        <v>189.7</v>
      </c>
      <c r="G47" s="28">
        <f>D47/F47</f>
        <v>0.966262519768055</v>
      </c>
      <c r="H47" s="83" t="s">
        <v>79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 t="s">
        <v>80</v>
      </c>
      <c r="B50" s="6" t="s">
        <v>81</v>
      </c>
      <c r="C50" s="6"/>
      <c r="D50" s="6"/>
      <c r="E50" s="6"/>
      <c r="F50" s="6" t="s">
        <v>85</v>
      </c>
      <c r="G50" s="6"/>
    </row>
    <row r="51" spans="1:7" ht="12.75">
      <c r="A51" s="6" t="s">
        <v>45</v>
      </c>
      <c r="B51" s="6"/>
      <c r="C51" s="6"/>
      <c r="D51" s="6"/>
      <c r="E51" s="6"/>
      <c r="F51" s="6"/>
      <c r="G51" s="6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K13" sqref="K13:K14"/>
    </sheetView>
  </sheetViews>
  <sheetFormatPr defaultColWidth="9.00390625" defaultRowHeight="12.75"/>
  <cols>
    <col min="1" max="1" width="25.00390625" style="0" customWidth="1"/>
    <col min="3" max="3" width="12.25390625" style="0" customWidth="1"/>
    <col min="4" max="4" width="11.75390625" style="0" customWidth="1"/>
    <col min="5" max="5" width="8.375" style="0" customWidth="1"/>
    <col min="6" max="6" width="11.625" style="0" customWidth="1"/>
    <col min="7" max="7" width="8.375" style="0" customWidth="1"/>
  </cols>
  <sheetData>
    <row r="1" spans="1:7" ht="15.75">
      <c r="A1" s="30" t="s">
        <v>91</v>
      </c>
      <c r="B1" s="31"/>
      <c r="C1" s="31"/>
      <c r="D1" s="31"/>
      <c r="E1" s="31"/>
      <c r="F1" s="31" t="s">
        <v>46</v>
      </c>
      <c r="G1" s="31"/>
    </row>
    <row r="2" spans="1:7" ht="15.75">
      <c r="A2" s="31" t="s">
        <v>47</v>
      </c>
      <c r="B2" s="31"/>
      <c r="C2" s="31"/>
      <c r="D2" s="31"/>
      <c r="E2" s="31"/>
      <c r="F2" s="31"/>
      <c r="G2" s="31"/>
    </row>
    <row r="3" spans="4:7" ht="15.75">
      <c r="D3" s="31"/>
      <c r="E3" s="31"/>
      <c r="F3" s="31"/>
      <c r="G3" s="31"/>
    </row>
    <row r="4" spans="1:7" ht="15.75">
      <c r="A4" s="31"/>
      <c r="B4" s="31"/>
      <c r="C4" s="31"/>
      <c r="D4" s="31"/>
      <c r="E4" s="31"/>
      <c r="F4" s="31"/>
      <c r="G4" s="31"/>
    </row>
    <row r="5" spans="1:7" ht="18.75">
      <c r="A5" s="32" t="s">
        <v>86</v>
      </c>
      <c r="B5" s="31"/>
      <c r="C5" s="31"/>
      <c r="D5" s="31"/>
      <c r="E5" s="31"/>
      <c r="F5" s="31"/>
      <c r="G5" s="31"/>
    </row>
    <row r="6" spans="1:7" ht="16.5" thickBot="1">
      <c r="A6" s="31"/>
      <c r="B6" s="31"/>
      <c r="C6" s="31"/>
      <c r="D6" s="31"/>
      <c r="E6" s="31"/>
      <c r="F6" s="31"/>
      <c r="G6" s="31"/>
    </row>
    <row r="7" spans="1:7" ht="16.5" thickTop="1">
      <c r="A7" s="33"/>
      <c r="B7" s="34" t="s">
        <v>48</v>
      </c>
      <c r="C7" s="35" t="s">
        <v>49</v>
      </c>
      <c r="D7" s="34" t="s">
        <v>5</v>
      </c>
      <c r="E7" s="35" t="s">
        <v>6</v>
      </c>
      <c r="F7" s="34" t="s">
        <v>5</v>
      </c>
      <c r="G7" s="36" t="s">
        <v>7</v>
      </c>
    </row>
    <row r="8" spans="1:7" ht="15.75">
      <c r="A8" s="37" t="s">
        <v>50</v>
      </c>
      <c r="B8" s="38" t="s">
        <v>51</v>
      </c>
      <c r="C8" s="39">
        <v>2010</v>
      </c>
      <c r="D8" s="38">
        <v>2010</v>
      </c>
      <c r="E8" s="39" t="s">
        <v>8</v>
      </c>
      <c r="F8" s="38">
        <v>2009</v>
      </c>
      <c r="G8" s="40" t="s">
        <v>84</v>
      </c>
    </row>
    <row r="9" spans="1:7" ht="16.5" thickBot="1">
      <c r="A9" s="41"/>
      <c r="B9" s="42"/>
      <c r="C9" s="43"/>
      <c r="D9" s="42"/>
      <c r="E9" s="43"/>
      <c r="F9" s="42"/>
      <c r="G9" s="44"/>
    </row>
    <row r="10" spans="1:7" ht="16.5" thickBot="1">
      <c r="A10" s="45" t="s">
        <v>52</v>
      </c>
      <c r="B10" s="46" t="s">
        <v>53</v>
      </c>
      <c r="C10" s="47">
        <v>1</v>
      </c>
      <c r="D10" s="46">
        <v>2</v>
      </c>
      <c r="E10" s="47">
        <v>3</v>
      </c>
      <c r="F10" s="46">
        <v>4</v>
      </c>
      <c r="G10" s="48">
        <v>5</v>
      </c>
    </row>
    <row r="11" spans="1:7" ht="15.75">
      <c r="A11" s="49"/>
      <c r="B11" s="50"/>
      <c r="C11" s="51"/>
      <c r="D11" s="50"/>
      <c r="E11" s="51"/>
      <c r="F11" s="50"/>
      <c r="G11" s="52"/>
    </row>
    <row r="12" spans="1:7" ht="15.75">
      <c r="A12" s="53" t="s">
        <v>54</v>
      </c>
      <c r="B12" s="50"/>
      <c r="C12" s="51"/>
      <c r="D12" s="50"/>
      <c r="E12" s="51"/>
      <c r="F12" s="50"/>
      <c r="G12" s="54"/>
    </row>
    <row r="13" spans="1:7" ht="15.75">
      <c r="A13" s="49"/>
      <c r="B13" s="50"/>
      <c r="C13" s="51"/>
      <c r="D13" s="50"/>
      <c r="E13" s="51"/>
      <c r="F13" s="50"/>
      <c r="G13" s="54"/>
    </row>
    <row r="14" spans="1:7" ht="15.75">
      <c r="A14" s="49" t="s">
        <v>42</v>
      </c>
      <c r="B14" s="55" t="s">
        <v>55</v>
      </c>
      <c r="C14" s="58">
        <v>194</v>
      </c>
      <c r="D14" s="50">
        <v>183.3</v>
      </c>
      <c r="E14" s="56">
        <f>SUM((D14/C14)*100)</f>
        <v>94.48453608247424</v>
      </c>
      <c r="F14" s="50">
        <v>189.7</v>
      </c>
      <c r="G14" s="57">
        <f>SUM((D14/F14)*100)</f>
        <v>96.6262519768055</v>
      </c>
    </row>
    <row r="15" spans="1:7" ht="15.75">
      <c r="A15" s="49"/>
      <c r="B15" s="55"/>
      <c r="C15" s="58"/>
      <c r="D15" s="50"/>
      <c r="E15" s="51"/>
      <c r="F15" s="50"/>
      <c r="G15" s="54"/>
    </row>
    <row r="16" spans="1:7" ht="18.75">
      <c r="A16" s="49" t="s">
        <v>68</v>
      </c>
      <c r="B16" s="55" t="s">
        <v>56</v>
      </c>
      <c r="C16" s="58">
        <v>44607</v>
      </c>
      <c r="D16" s="58">
        <v>41689</v>
      </c>
      <c r="E16" s="56">
        <f>SUM((D16/C16)*100)</f>
        <v>93.45842580760866</v>
      </c>
      <c r="F16" s="58">
        <v>41107</v>
      </c>
      <c r="G16" s="57">
        <f>SUM((D16/F16)*100)</f>
        <v>101.41581725740141</v>
      </c>
    </row>
    <row r="17" spans="1:7" ht="15.75">
      <c r="A17" s="49" t="s">
        <v>57</v>
      </c>
      <c r="B17" s="55" t="s">
        <v>56</v>
      </c>
      <c r="C17" s="58">
        <v>33000</v>
      </c>
      <c r="D17" s="58">
        <v>29388</v>
      </c>
      <c r="E17" s="56">
        <f>SUM((D17/C17)*100)</f>
        <v>89.05454545454545</v>
      </c>
      <c r="F17" s="58">
        <v>29644</v>
      </c>
      <c r="G17" s="57">
        <f>SUM((D17/F17)*100)</f>
        <v>99.13641883686412</v>
      </c>
    </row>
    <row r="18" spans="1:7" ht="15.75">
      <c r="A18" s="49"/>
      <c r="B18" s="55"/>
      <c r="C18" s="58"/>
      <c r="D18" s="50"/>
      <c r="E18" s="51"/>
      <c r="F18" s="50"/>
      <c r="G18" s="54"/>
    </row>
    <row r="19" spans="1:7" ht="15.75">
      <c r="A19" s="49" t="s">
        <v>58</v>
      </c>
      <c r="B19" s="55" t="s">
        <v>59</v>
      </c>
      <c r="C19" s="59">
        <f>CEILING(C16*1000/C14/12,1)</f>
        <v>19162</v>
      </c>
      <c r="D19" s="59">
        <f>CEILING(D16*1000/D14/12,1)</f>
        <v>18953</v>
      </c>
      <c r="E19" s="60">
        <f>SUM((D19/C19)*100)</f>
        <v>98.90929965556832</v>
      </c>
      <c r="F19" s="59">
        <f>CEILING(F16*1000/F14/12,1)</f>
        <v>18058</v>
      </c>
      <c r="G19" s="57">
        <f>SUM((D19/F19)*100)</f>
        <v>104.95625207664192</v>
      </c>
    </row>
    <row r="20" spans="1:7" ht="15.75">
      <c r="A20" s="49"/>
      <c r="B20" s="55"/>
      <c r="C20" s="58"/>
      <c r="D20" s="50"/>
      <c r="E20" s="51"/>
      <c r="F20" s="50"/>
      <c r="G20" s="54"/>
    </row>
    <row r="21" spans="1:7" ht="15.75">
      <c r="A21" s="49" t="s">
        <v>60</v>
      </c>
      <c r="B21" s="55" t="s">
        <v>56</v>
      </c>
      <c r="C21" s="58">
        <v>900</v>
      </c>
      <c r="D21" s="58">
        <v>1272</v>
      </c>
      <c r="E21" s="56">
        <f>SUM((D21/C21)*100)</f>
        <v>141.33333333333334</v>
      </c>
      <c r="F21" s="50">
        <v>1047</v>
      </c>
      <c r="G21" s="57">
        <f>SUM((D21/F21)*100)</f>
        <v>121.48997134670488</v>
      </c>
    </row>
    <row r="22" spans="1:7" ht="15.75">
      <c r="A22" s="49"/>
      <c r="B22" s="50"/>
      <c r="C22" s="58"/>
      <c r="D22" s="50"/>
      <c r="E22" s="51"/>
      <c r="F22" s="50"/>
      <c r="G22" s="54"/>
    </row>
    <row r="23" spans="1:7" ht="15.75">
      <c r="A23" s="61" t="s">
        <v>61</v>
      </c>
      <c r="B23" s="50"/>
      <c r="C23" s="58"/>
      <c r="D23" s="50"/>
      <c r="E23" s="51"/>
      <c r="F23" s="50"/>
      <c r="G23" s="54"/>
    </row>
    <row r="24" spans="1:7" ht="15.75">
      <c r="A24" s="49" t="s">
        <v>62</v>
      </c>
      <c r="B24" s="55" t="s">
        <v>56</v>
      </c>
      <c r="C24" s="62" t="s">
        <v>63</v>
      </c>
      <c r="D24" s="50"/>
      <c r="E24" s="62" t="s">
        <v>63</v>
      </c>
      <c r="F24" s="50"/>
      <c r="G24" s="54"/>
    </row>
    <row r="25" spans="1:7" ht="15.75">
      <c r="A25" s="49"/>
      <c r="B25" s="50"/>
      <c r="C25" s="58"/>
      <c r="D25" s="50"/>
      <c r="E25" s="51"/>
      <c r="F25" s="50"/>
      <c r="G25" s="54"/>
    </row>
    <row r="26" spans="1:7" ht="15.75">
      <c r="A26" s="49"/>
      <c r="B26" s="50"/>
      <c r="C26" s="51"/>
      <c r="D26" s="50"/>
      <c r="E26" s="51"/>
      <c r="F26" s="50"/>
      <c r="G26" s="54"/>
    </row>
    <row r="27" spans="1:7" ht="15.75">
      <c r="A27" s="53" t="s">
        <v>2</v>
      </c>
      <c r="B27" s="50"/>
      <c r="C27" s="51"/>
      <c r="D27" s="50"/>
      <c r="E27" s="51"/>
      <c r="F27" s="50"/>
      <c r="G27" s="54"/>
    </row>
    <row r="28" spans="1:7" ht="15.75">
      <c r="A28" s="49"/>
      <c r="B28" s="50"/>
      <c r="C28" s="51"/>
      <c r="D28" s="50"/>
      <c r="E28" s="51"/>
      <c r="F28" s="50"/>
      <c r="G28" s="54"/>
    </row>
    <row r="29" spans="1:7" ht="15.75">
      <c r="A29" s="49" t="s">
        <v>42</v>
      </c>
      <c r="B29" s="55" t="s">
        <v>55</v>
      </c>
      <c r="C29" s="62" t="s">
        <v>63</v>
      </c>
      <c r="D29" s="50">
        <v>1.3</v>
      </c>
      <c r="E29" s="62" t="s">
        <v>63</v>
      </c>
      <c r="F29" s="50">
        <v>1.09</v>
      </c>
      <c r="G29" s="57">
        <f>SUM((D29/F29)*100)</f>
        <v>119.26605504587155</v>
      </c>
    </row>
    <row r="30" spans="1:7" ht="15.75">
      <c r="A30" s="49"/>
      <c r="B30" s="55"/>
      <c r="C30" s="62"/>
      <c r="D30" s="50"/>
      <c r="E30" s="62"/>
      <c r="F30" s="50"/>
      <c r="G30" s="54"/>
    </row>
    <row r="31" spans="1:7" ht="15.75">
      <c r="A31" s="49" t="s">
        <v>64</v>
      </c>
      <c r="B31" s="55" t="s">
        <v>56</v>
      </c>
      <c r="C31" s="62" t="s">
        <v>63</v>
      </c>
      <c r="D31" s="50">
        <v>296</v>
      </c>
      <c r="E31" s="62" t="s">
        <v>63</v>
      </c>
      <c r="F31" s="50">
        <v>236</v>
      </c>
      <c r="G31" s="57">
        <f>SUM((D31/F31)*100)</f>
        <v>125.42372881355932</v>
      </c>
    </row>
    <row r="32" spans="1:7" ht="15.75">
      <c r="A32" s="49"/>
      <c r="B32" s="55"/>
      <c r="C32" s="62"/>
      <c r="D32" s="50"/>
      <c r="E32" s="62"/>
      <c r="F32" s="50"/>
      <c r="G32" s="54"/>
    </row>
    <row r="33" spans="1:7" ht="15.75">
      <c r="A33" s="49" t="s">
        <v>58</v>
      </c>
      <c r="B33" s="55" t="s">
        <v>59</v>
      </c>
      <c r="C33" s="55" t="s">
        <v>63</v>
      </c>
      <c r="D33" s="63">
        <f>SUM(((D31*1000)/D29)/12)</f>
        <v>18974.358974358973</v>
      </c>
      <c r="E33" s="55" t="s">
        <v>63</v>
      </c>
      <c r="F33" s="63">
        <f>SUM(((F31*1000)/F29)/12)</f>
        <v>18042.81345565749</v>
      </c>
      <c r="G33" s="57">
        <f>SUM((D33/F33)*100)</f>
        <v>105.16297262059973</v>
      </c>
    </row>
    <row r="34" spans="1:7" ht="15.75">
      <c r="A34" s="49"/>
      <c r="B34" s="55"/>
      <c r="C34" s="62"/>
      <c r="D34" s="50"/>
      <c r="E34" s="62"/>
      <c r="F34" s="50"/>
      <c r="G34" s="54"/>
    </row>
    <row r="35" spans="1:7" ht="15.75">
      <c r="A35" s="49" t="s">
        <v>60</v>
      </c>
      <c r="B35" s="55"/>
      <c r="C35" s="62"/>
      <c r="D35" s="50"/>
      <c r="E35" s="62"/>
      <c r="F35" s="50"/>
      <c r="G35" s="54"/>
    </row>
    <row r="36" spans="1:7" ht="16.5" thickBot="1">
      <c r="A36" s="64"/>
      <c r="B36" s="65"/>
      <c r="C36" s="66"/>
      <c r="D36" s="65"/>
      <c r="E36" s="66"/>
      <c r="F36" s="65"/>
      <c r="G36" s="67"/>
    </row>
    <row r="37" spans="1:7" ht="16.5" thickTop="1">
      <c r="A37" s="31"/>
      <c r="B37" s="31"/>
      <c r="C37" s="31"/>
      <c r="D37" s="31"/>
      <c r="E37" s="31"/>
      <c r="F37" s="31"/>
      <c r="G37" s="31"/>
    </row>
    <row r="38" spans="1:7" ht="18.75">
      <c r="A38" s="31" t="s">
        <v>89</v>
      </c>
      <c r="B38" s="31"/>
      <c r="C38" s="31"/>
      <c r="D38" s="31"/>
      <c r="E38" s="31"/>
      <c r="F38" s="31"/>
      <c r="G38" s="31"/>
    </row>
    <row r="39" spans="1:7" ht="15.75">
      <c r="A39" s="31" t="s">
        <v>87</v>
      </c>
      <c r="B39" s="31"/>
      <c r="C39" s="31"/>
      <c r="D39" s="31"/>
      <c r="E39" s="31"/>
      <c r="F39" s="31"/>
      <c r="G39" s="31"/>
    </row>
    <row r="40" spans="1:7" ht="15.75">
      <c r="A40" s="31"/>
      <c r="B40" s="31"/>
      <c r="C40" s="31"/>
      <c r="D40" s="31"/>
      <c r="E40" s="31"/>
      <c r="F40" s="31"/>
      <c r="G40" s="31"/>
    </row>
    <row r="41" spans="1:7" ht="15.75">
      <c r="A41" s="31"/>
      <c r="B41" s="31"/>
      <c r="C41" s="31"/>
      <c r="D41" s="31"/>
      <c r="E41" s="31"/>
      <c r="F41" s="31"/>
      <c r="G41" s="31"/>
    </row>
    <row r="42" spans="1:7" ht="15.75">
      <c r="A42" s="31" t="s">
        <v>65</v>
      </c>
      <c r="B42" s="31"/>
      <c r="C42" s="31" t="s">
        <v>66</v>
      </c>
      <c r="D42" s="31"/>
      <c r="E42" s="31" t="s">
        <v>88</v>
      </c>
      <c r="G42" s="68"/>
    </row>
    <row r="43" spans="1:7" ht="15.75">
      <c r="A43" s="31"/>
      <c r="B43" s="31"/>
      <c r="C43" s="31"/>
      <c r="D43" s="31"/>
      <c r="E43" s="31" t="s">
        <v>67</v>
      </c>
      <c r="G43" s="31"/>
    </row>
    <row r="44" spans="1:7" ht="15.75">
      <c r="A44" s="31"/>
      <c r="B44" s="31"/>
      <c r="C44" s="31"/>
      <c r="D44" s="31"/>
      <c r="E44" s="31"/>
      <c r="F44" s="31"/>
      <c r="G44" s="31"/>
    </row>
    <row r="45" spans="1:7" ht="15.75">
      <c r="A45" s="31"/>
      <c r="B45" s="31"/>
      <c r="C45" s="31"/>
      <c r="D45" s="31"/>
      <c r="E45" s="31"/>
      <c r="F45" s="31"/>
      <c r="G45" s="31"/>
    </row>
    <row r="46" spans="1:7" ht="15.75">
      <c r="A46" s="31"/>
      <c r="B46" s="31"/>
      <c r="C46" s="31"/>
      <c r="D46" s="31"/>
      <c r="E46" s="31"/>
      <c r="F46" s="31"/>
      <c r="G46" s="3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Divadlo na Vinohradech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R.Pipkova</dc:creator>
  <cp:keywords/>
  <dc:description/>
  <cp:lastModifiedBy>R.Pipkova</cp:lastModifiedBy>
  <cp:lastPrinted>2011-02-14T09:33:54Z</cp:lastPrinted>
  <dcterms:created xsi:type="dcterms:W3CDTF">2011-01-31T09:54:02Z</dcterms:created>
  <dcterms:modified xsi:type="dcterms:W3CDTF">2013-02-22T10:40:32Z</dcterms:modified>
  <cp:category/>
  <cp:version/>
  <cp:contentType/>
  <cp:contentStatus/>
</cp:coreProperties>
</file>